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erspallisgaard/Dropbox/Badminton Roskilde/Regnskab/2025/"/>
    </mc:Choice>
  </mc:AlternateContent>
  <xr:revisionPtr revIDLastSave="0" documentId="13_ncr:1_{BAA21DFA-81DD-6B4C-93AD-A2CDC6CCEAFC}" xr6:coauthVersionLast="47" xr6:coauthVersionMax="47" xr10:uidLastSave="{00000000-0000-0000-0000-000000000000}"/>
  <bookViews>
    <workbookView xWindow="18440" yWindow="680" windowWidth="16120" windowHeight="16740" xr2:uid="{E9506F90-09B2-514E-948E-FAED8E2663C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8" i="1" s="1"/>
  <c r="C36" i="1"/>
  <c r="D36" i="1"/>
  <c r="C4" i="1"/>
  <c r="D32" i="1"/>
  <c r="D38" i="1" s="1"/>
  <c r="C32" i="1"/>
  <c r="C38" i="1" s="1"/>
  <c r="D24" i="1"/>
  <c r="C24" i="1"/>
  <c r="D18" i="1"/>
  <c r="C9" i="1"/>
  <c r="D9" i="1"/>
  <c r="G6" i="1"/>
  <c r="G32" i="1"/>
  <c r="G38" i="1" s="1"/>
  <c r="G24" i="1"/>
  <c r="G18" i="1"/>
  <c r="G9" i="1"/>
  <c r="K32" i="1"/>
  <c r="K38" i="1" s="1"/>
  <c r="K24" i="1"/>
  <c r="K18" i="1"/>
  <c r="K9" i="1"/>
  <c r="K20" i="1" s="1"/>
  <c r="F32" i="1"/>
  <c r="F38" i="1" s="1"/>
  <c r="F24" i="1"/>
  <c r="F18" i="1"/>
  <c r="F9" i="1"/>
  <c r="J18" i="1"/>
  <c r="J9" i="1"/>
  <c r="J24" i="1"/>
  <c r="J32" i="1"/>
  <c r="D20" i="1" l="1"/>
  <c r="D27" i="1" s="1"/>
  <c r="D40" i="1" s="1"/>
  <c r="C20" i="1"/>
  <c r="C27" i="1" s="1"/>
  <c r="C40" i="1" s="1"/>
  <c r="K27" i="1"/>
  <c r="K40" i="1" s="1"/>
  <c r="F20" i="1"/>
  <c r="F27" i="1" s="1"/>
  <c r="F40" i="1" s="1"/>
  <c r="G20" i="1"/>
  <c r="G27" i="1" s="1"/>
  <c r="G40" i="1" s="1"/>
  <c r="J38" i="1"/>
  <c r="L38" i="1"/>
  <c r="J20" i="1"/>
  <c r="J27" i="1" s="1"/>
  <c r="J40" i="1" s="1"/>
  <c r="L18" i="1"/>
  <c r="L20" i="1" s="1"/>
  <c r="L27" i="1" s="1"/>
  <c r="L40" i="1" l="1"/>
</calcChain>
</file>

<file path=xl/sharedStrings.xml><?xml version="1.0" encoding="utf-8"?>
<sst xmlns="http://schemas.openxmlformats.org/spreadsheetml/2006/main" count="37" uniqueCount="36">
  <si>
    <t>Nettokontingent</t>
  </si>
  <si>
    <t>Driftstilskud (aktivitetstilskud)</t>
  </si>
  <si>
    <t>Sponsorindtægter og øvrige indtægter</t>
  </si>
  <si>
    <t>Resultat, afvikling af turneringer</t>
  </si>
  <si>
    <t>Indtægter i alt</t>
  </si>
  <si>
    <t>Lokaleomkostninger</t>
  </si>
  <si>
    <t>Seniorudvalg</t>
  </si>
  <si>
    <t>Ungdomudvalg</t>
  </si>
  <si>
    <t>Veteranudvalg</t>
  </si>
  <si>
    <t>Motionsudvalg</t>
  </si>
  <si>
    <t>Administration</t>
  </si>
  <si>
    <t>Klubudgifter i alt</t>
  </si>
  <si>
    <t>Resultat badminton</t>
  </si>
  <si>
    <t>Padeludvalg - indtægter</t>
  </si>
  <si>
    <t>Padeludvalg - udgifter</t>
  </si>
  <si>
    <t>Resultat padel</t>
  </si>
  <si>
    <t>Resultat før renter og afskrivninger</t>
  </si>
  <si>
    <t>Renter</t>
  </si>
  <si>
    <t>Renteindtægter - bank</t>
  </si>
  <si>
    <t>Renter i alt</t>
  </si>
  <si>
    <t>Afskrivninger</t>
  </si>
  <si>
    <t>Padelanlæg</t>
  </si>
  <si>
    <t>Afskrivninger i alt</t>
  </si>
  <si>
    <t>Renter og afskrivninger i alt</t>
  </si>
  <si>
    <t>Nettoresultat</t>
  </si>
  <si>
    <t>Realiseret 2023</t>
  </si>
  <si>
    <t>Realiseret 2022</t>
  </si>
  <si>
    <t>Buget 2024</t>
  </si>
  <si>
    <t>Indtægter</t>
  </si>
  <si>
    <t>Udgifter</t>
  </si>
  <si>
    <t>Note: Al overskud på padel anvendes til afdrag på lånene til opførelse af padelanlægget</t>
  </si>
  <si>
    <t>Budget 2025</t>
  </si>
  <si>
    <t>Realiseret 2024</t>
  </si>
  <si>
    <t>Budget 2026</t>
  </si>
  <si>
    <t>Realiseret 2025</t>
  </si>
  <si>
    <t>Renteudgifter - padellån bane 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</si>
</sst>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8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57E8B-A36F-BD48-A59F-22419094E60D}">
  <dimension ref="A1:L40"/>
  <sheetViews>
    <sheetView tabSelected="1" zoomScale="150" zoomScaleNormal="150" workbookViewId="0">
      <selection activeCell="C6" sqref="C6"/>
    </sheetView>
  </sheetViews>
  <sheetFormatPr baseColWidth="10" defaultRowHeight="16" x14ac:dyDescent="0.2"/>
  <cols>
    <col min="1" max="1" width="41.5" bestFit="1" customWidth="1"/>
    <col min="2" max="2" width="7.83203125" customWidth="1"/>
    <col min="3" max="4" width="14.6640625" style="3" customWidth="1"/>
    <col min="6" max="7" width="14.6640625" style="3" customWidth="1"/>
    <col min="10" max="10" width="14.6640625" style="3" customWidth="1"/>
    <col min="11" max="11" width="14" style="3" bestFit="1" customWidth="1"/>
    <col min="12" max="12" width="17.6640625" style="3" bestFit="1" customWidth="1"/>
  </cols>
  <sheetData>
    <row r="1" spans="1:12" ht="24" x14ac:dyDescent="0.3">
      <c r="A1" s="1" t="s">
        <v>33</v>
      </c>
      <c r="B1" s="1"/>
    </row>
    <row r="2" spans="1:12" x14ac:dyDescent="0.2">
      <c r="C2" s="4" t="s">
        <v>33</v>
      </c>
      <c r="D2" s="4" t="s">
        <v>34</v>
      </c>
      <c r="F2" s="4" t="s">
        <v>31</v>
      </c>
      <c r="G2" s="4" t="s">
        <v>32</v>
      </c>
      <c r="J2" s="4" t="s">
        <v>27</v>
      </c>
      <c r="K2" s="4" t="s">
        <v>25</v>
      </c>
      <c r="L2" s="4" t="s">
        <v>26</v>
      </c>
    </row>
    <row r="3" spans="1:12" x14ac:dyDescent="0.2">
      <c r="A3" s="2" t="s">
        <v>28</v>
      </c>
      <c r="B3" s="2"/>
    </row>
    <row r="4" spans="1:12" x14ac:dyDescent="0.2">
      <c r="A4" t="s">
        <v>0</v>
      </c>
      <c r="C4" s="3">
        <f>995000+300*100+400*125</f>
        <v>1075000</v>
      </c>
      <c r="D4" s="3">
        <v>997529</v>
      </c>
      <c r="F4" s="3">
        <v>1075000</v>
      </c>
      <c r="G4" s="3">
        <v>952773</v>
      </c>
      <c r="J4" s="3">
        <v>915000</v>
      </c>
      <c r="K4" s="3">
        <v>885293</v>
      </c>
      <c r="L4" s="3">
        <v>861811</v>
      </c>
    </row>
    <row r="5" spans="1:12" x14ac:dyDescent="0.2">
      <c r="A5" t="s">
        <v>1</v>
      </c>
      <c r="C5" s="3">
        <v>194000</v>
      </c>
      <c r="D5" s="3">
        <v>221130</v>
      </c>
      <c r="F5" s="3">
        <v>215000</v>
      </c>
      <c r="G5" s="3">
        <v>213750</v>
      </c>
      <c r="J5" s="3">
        <v>210000</v>
      </c>
      <c r="K5" s="3">
        <v>211751</v>
      </c>
      <c r="L5" s="3">
        <v>170660</v>
      </c>
    </row>
    <row r="6" spans="1:12" x14ac:dyDescent="0.2">
      <c r="A6" t="s">
        <v>2</v>
      </c>
      <c r="C6" s="3">
        <v>125000</v>
      </c>
      <c r="D6" s="3">
        <v>155645</v>
      </c>
      <c r="F6" s="3">
        <v>60000</v>
      </c>
      <c r="G6" s="3">
        <f>55213-32165</f>
        <v>23048</v>
      </c>
      <c r="J6" s="3">
        <v>100000</v>
      </c>
      <c r="K6" s="3">
        <v>100138</v>
      </c>
      <c r="L6" s="3">
        <v>138300</v>
      </c>
    </row>
    <row r="7" spans="1:12" x14ac:dyDescent="0.2">
      <c r="A7" t="s">
        <v>3</v>
      </c>
      <c r="C7" s="3">
        <v>30000</v>
      </c>
      <c r="D7" s="3">
        <v>20408</v>
      </c>
      <c r="F7" s="3">
        <v>40000</v>
      </c>
      <c r="G7" s="3">
        <v>51709</v>
      </c>
      <c r="J7" s="3">
        <v>25000</v>
      </c>
      <c r="K7" s="3">
        <v>31811</v>
      </c>
      <c r="L7" s="3">
        <v>24291</v>
      </c>
    </row>
    <row r="9" spans="1:12" s="2" customFormat="1" x14ac:dyDescent="0.2">
      <c r="A9" s="2" t="s">
        <v>4</v>
      </c>
      <c r="C9" s="4">
        <f>SUM(C4:C7)</f>
        <v>1424000</v>
      </c>
      <c r="D9" s="4">
        <f>SUM(D4:D7)</f>
        <v>1394712</v>
      </c>
      <c r="F9" s="4">
        <f>SUM(F4:F7)</f>
        <v>1390000</v>
      </c>
      <c r="G9" s="4">
        <f>SUM(G4:G7)</f>
        <v>1241280</v>
      </c>
      <c r="J9" s="4">
        <f>SUM(J4:J7)</f>
        <v>1250000</v>
      </c>
      <c r="K9" s="4">
        <f>SUM(K4:K7)</f>
        <v>1228993</v>
      </c>
      <c r="L9" s="4">
        <v>1201412</v>
      </c>
    </row>
    <row r="11" spans="1:12" s="5" customFormat="1" x14ac:dyDescent="0.2">
      <c r="A11" s="2" t="s">
        <v>29</v>
      </c>
      <c r="B11" s="2"/>
    </row>
    <row r="12" spans="1:12" x14ac:dyDescent="0.2">
      <c r="A12" s="5" t="s">
        <v>5</v>
      </c>
      <c r="B12" s="5"/>
      <c r="C12" s="6">
        <f>-215000*0.66</f>
        <v>-141900</v>
      </c>
      <c r="D12" s="6">
        <v>-212886</v>
      </c>
      <c r="F12" s="6">
        <v>-200000</v>
      </c>
      <c r="G12" s="6">
        <v>-189633</v>
      </c>
      <c r="J12" s="6">
        <v>-190000</v>
      </c>
      <c r="K12" s="6">
        <v>-190898</v>
      </c>
      <c r="L12" s="6">
        <v>-200803</v>
      </c>
    </row>
    <row r="13" spans="1:12" x14ac:dyDescent="0.2">
      <c r="A13" t="s">
        <v>6</v>
      </c>
      <c r="C13" s="3">
        <v>-300000</v>
      </c>
      <c r="D13" s="3">
        <v>-305899</v>
      </c>
      <c r="F13" s="3">
        <v>-300000</v>
      </c>
      <c r="G13" s="3">
        <v>-300209</v>
      </c>
      <c r="J13" s="3">
        <v>-290000</v>
      </c>
      <c r="K13" s="3">
        <v>-290873</v>
      </c>
      <c r="L13" s="3">
        <v>-283981</v>
      </c>
    </row>
    <row r="14" spans="1:12" x14ac:dyDescent="0.2">
      <c r="A14" t="s">
        <v>7</v>
      </c>
      <c r="C14" s="3">
        <v>-660000</v>
      </c>
      <c r="D14" s="3">
        <v>-643971</v>
      </c>
      <c r="F14" s="3">
        <v>-660000</v>
      </c>
      <c r="G14" s="3">
        <v>-583613</v>
      </c>
      <c r="J14" s="3">
        <v>-590000</v>
      </c>
      <c r="K14" s="3">
        <v>-591876</v>
      </c>
      <c r="L14" s="3">
        <v>-557210</v>
      </c>
    </row>
    <row r="15" spans="1:12" x14ac:dyDescent="0.2">
      <c r="A15" t="s">
        <v>8</v>
      </c>
      <c r="C15" s="3">
        <v>-25000</v>
      </c>
      <c r="D15" s="3">
        <v>-15196</v>
      </c>
      <c r="F15" s="3">
        <v>-40000</v>
      </c>
      <c r="G15" s="3">
        <v>-37000</v>
      </c>
      <c r="J15" s="3">
        <v>-40000</v>
      </c>
      <c r="K15" s="3">
        <v>-41800</v>
      </c>
      <c r="L15" s="3">
        <v>-37598</v>
      </c>
    </row>
    <row r="16" spans="1:12" x14ac:dyDescent="0.2">
      <c r="A16" t="s">
        <v>9</v>
      </c>
      <c r="C16" s="3">
        <v>-80000</v>
      </c>
      <c r="D16" s="3">
        <v>-77169</v>
      </c>
      <c r="F16" s="3">
        <v>-45000</v>
      </c>
      <c r="G16" s="3">
        <v>-43441</v>
      </c>
      <c r="J16" s="3">
        <v>-3000</v>
      </c>
      <c r="K16" s="3">
        <v>-3304</v>
      </c>
      <c r="L16" s="3">
        <v>-2500</v>
      </c>
    </row>
    <row r="17" spans="1:12" x14ac:dyDescent="0.2">
      <c r="A17" t="s">
        <v>10</v>
      </c>
      <c r="C17" s="3">
        <v>-170000</v>
      </c>
      <c r="D17" s="3">
        <v>-167376</v>
      </c>
      <c r="F17" s="3">
        <v>-135000</v>
      </c>
      <c r="G17" s="3">
        <v>-138469</v>
      </c>
      <c r="J17" s="3">
        <v>-135000</v>
      </c>
      <c r="K17" s="3">
        <v>-133120</v>
      </c>
      <c r="L17" s="3">
        <v>-130326</v>
      </c>
    </row>
    <row r="18" spans="1:12" s="2" customFormat="1" x14ac:dyDescent="0.2">
      <c r="A18" s="2" t="s">
        <v>11</v>
      </c>
      <c r="C18" s="4">
        <f>SUM(C12:C17)</f>
        <v>-1376900</v>
      </c>
      <c r="D18" s="4">
        <f>SUM(D12:D17)</f>
        <v>-1422497</v>
      </c>
      <c r="F18" s="4">
        <f>SUM(F12:F17)</f>
        <v>-1380000</v>
      </c>
      <c r="G18" s="4">
        <f>SUM(G12:G17)</f>
        <v>-1292365</v>
      </c>
      <c r="J18" s="4">
        <f>SUM(J12:J17)</f>
        <v>-1248000</v>
      </c>
      <c r="K18" s="4">
        <f>SUM(K12:K17)</f>
        <v>-1251871</v>
      </c>
      <c r="L18" s="4">
        <f>SUM(L12:L17)</f>
        <v>-1212418</v>
      </c>
    </row>
    <row r="20" spans="1:12" s="2" customFormat="1" x14ac:dyDescent="0.2">
      <c r="A20" s="2" t="s">
        <v>12</v>
      </c>
      <c r="C20" s="4">
        <f>C9+C18</f>
        <v>47100</v>
      </c>
      <c r="D20" s="4">
        <f>D9+D18</f>
        <v>-27785</v>
      </c>
      <c r="F20" s="4">
        <f>F9+F18</f>
        <v>10000</v>
      </c>
      <c r="G20" s="4">
        <f>G9+G18</f>
        <v>-51085</v>
      </c>
      <c r="J20" s="4">
        <f>J9+J18</f>
        <v>2000</v>
      </c>
      <c r="K20" s="4">
        <f>K9+K18</f>
        <v>-22878</v>
      </c>
      <c r="L20" s="4">
        <f>L9+L18</f>
        <v>-11006</v>
      </c>
    </row>
    <row r="22" spans="1:12" x14ac:dyDescent="0.2">
      <c r="A22" t="s">
        <v>13</v>
      </c>
      <c r="C22" s="3">
        <v>1195000</v>
      </c>
      <c r="D22" s="3">
        <v>1194997</v>
      </c>
      <c r="F22" s="3">
        <v>770000</v>
      </c>
      <c r="G22" s="3">
        <v>776605</v>
      </c>
      <c r="J22" s="3">
        <v>1000000</v>
      </c>
      <c r="K22" s="3">
        <v>1068958</v>
      </c>
      <c r="L22" s="3">
        <v>284988</v>
      </c>
    </row>
    <row r="23" spans="1:12" x14ac:dyDescent="0.2">
      <c r="A23" t="s">
        <v>14</v>
      </c>
      <c r="C23" s="3">
        <v>-530000</v>
      </c>
      <c r="D23" s="3">
        <v>-568685</v>
      </c>
      <c r="F23" s="3">
        <v>-170000</v>
      </c>
      <c r="G23" s="3">
        <v>-171171</v>
      </c>
      <c r="J23" s="3">
        <v>-250000</v>
      </c>
      <c r="K23" s="3">
        <v>-238832</v>
      </c>
      <c r="L23" s="3">
        <v>-56463</v>
      </c>
    </row>
    <row r="24" spans="1:12" s="2" customFormat="1" x14ac:dyDescent="0.2">
      <c r="A24" s="2" t="s">
        <v>15</v>
      </c>
      <c r="C24" s="4">
        <f>SUM(C22:C23)</f>
        <v>665000</v>
      </c>
      <c r="D24" s="4">
        <f>SUM(D22:D23)</f>
        <v>626312</v>
      </c>
      <c r="F24" s="4">
        <f>SUM(F22:F23)</f>
        <v>600000</v>
      </c>
      <c r="G24" s="4">
        <f>SUM(G22:G23)</f>
        <v>605434</v>
      </c>
      <c r="J24" s="4">
        <f>SUM(J22:J23)</f>
        <v>750000</v>
      </c>
      <c r="K24" s="4">
        <f>SUM(K22:K23)</f>
        <v>830126</v>
      </c>
      <c r="L24" s="4">
        <v>228525</v>
      </c>
    </row>
    <row r="25" spans="1:12" s="2" customFormat="1" x14ac:dyDescent="0.2">
      <c r="A25" s="5" t="s">
        <v>30</v>
      </c>
      <c r="B25" s="5"/>
      <c r="C25" s="4"/>
      <c r="D25" s="4"/>
      <c r="F25" s="4"/>
      <c r="G25" s="4"/>
      <c r="J25" s="4"/>
      <c r="K25" s="4"/>
      <c r="L25" s="4"/>
    </row>
    <row r="27" spans="1:12" s="2" customFormat="1" x14ac:dyDescent="0.2">
      <c r="A27" s="2" t="s">
        <v>16</v>
      </c>
      <c r="C27" s="4">
        <f>C20+C24</f>
        <v>712100</v>
      </c>
      <c r="D27" s="4">
        <f>D20+D24</f>
        <v>598527</v>
      </c>
      <c r="F27" s="4">
        <f>F20+F24</f>
        <v>610000</v>
      </c>
      <c r="G27" s="4">
        <f>G20+G24</f>
        <v>554349</v>
      </c>
      <c r="J27" s="4">
        <f>J20+J24</f>
        <v>752000</v>
      </c>
      <c r="K27" s="4">
        <f>K20+K24</f>
        <v>807248</v>
      </c>
      <c r="L27" s="4">
        <f>L20+L24</f>
        <v>217519</v>
      </c>
    </row>
    <row r="29" spans="1:12" x14ac:dyDescent="0.2">
      <c r="A29" t="s">
        <v>17</v>
      </c>
    </row>
    <row r="30" spans="1:12" x14ac:dyDescent="0.2">
      <c r="A30" t="s">
        <v>18</v>
      </c>
      <c r="C30" s="3">
        <v>0</v>
      </c>
      <c r="D30" s="3">
        <v>44</v>
      </c>
      <c r="F30" s="3">
        <v>500</v>
      </c>
      <c r="G30" s="3">
        <v>1887</v>
      </c>
      <c r="J30" s="3">
        <v>500</v>
      </c>
      <c r="K30" s="3">
        <v>571</v>
      </c>
      <c r="L30" s="3">
        <v>-5066</v>
      </c>
    </row>
    <row r="31" spans="1:12" x14ac:dyDescent="0.2">
      <c r="A31" t="s">
        <v>35</v>
      </c>
      <c r="C31" s="3">
        <v>-105000</v>
      </c>
      <c r="D31" s="3">
        <v>-50906</v>
      </c>
      <c r="F31" s="3">
        <v>-50000</v>
      </c>
      <c r="G31" s="3">
        <v>-88232</v>
      </c>
      <c r="J31" s="3">
        <v>-50000</v>
      </c>
      <c r="K31" s="3">
        <v>-120590</v>
      </c>
      <c r="L31" s="3">
        <v>-73994</v>
      </c>
    </row>
    <row r="32" spans="1:12" s="2" customFormat="1" x14ac:dyDescent="0.2">
      <c r="A32" s="2" t="s">
        <v>19</v>
      </c>
      <c r="C32" s="4">
        <f>SUM(C30:C31)</f>
        <v>-105000</v>
      </c>
      <c r="D32" s="4">
        <f>SUM(D30:D31)</f>
        <v>-50862</v>
      </c>
      <c r="F32" s="4">
        <f>SUM(F30:F31)</f>
        <v>-49500</v>
      </c>
      <c r="G32" s="4">
        <f>SUM(G30:G31)</f>
        <v>-86345</v>
      </c>
      <c r="J32" s="4">
        <f>SUM(J30:J31)</f>
        <v>-49500</v>
      </c>
      <c r="K32" s="4">
        <f>SUM(K30:K31)</f>
        <v>-120019</v>
      </c>
      <c r="L32" s="4">
        <v>-79060</v>
      </c>
    </row>
    <row r="34" spans="1:12" s="2" customFormat="1" x14ac:dyDescent="0.2">
      <c r="A34" s="2" t="s">
        <v>20</v>
      </c>
      <c r="C34" s="4"/>
      <c r="D34" s="4"/>
      <c r="F34" s="4"/>
      <c r="G34" s="4"/>
      <c r="J34" s="4"/>
      <c r="K34" s="4"/>
      <c r="L34" s="4"/>
    </row>
    <row r="35" spans="1:12" x14ac:dyDescent="0.2">
      <c r="A35" t="s">
        <v>21</v>
      </c>
      <c r="C35" s="3">
        <v>-311900</v>
      </c>
      <c r="D35" s="3">
        <v>-311900</v>
      </c>
      <c r="F35" s="3">
        <v>-245000</v>
      </c>
      <c r="G35" s="3">
        <v>-245000</v>
      </c>
      <c r="J35" s="3">
        <v>-245000</v>
      </c>
      <c r="K35" s="3">
        <v>-245000</v>
      </c>
      <c r="L35" s="3">
        <v>-61250</v>
      </c>
    </row>
    <row r="36" spans="1:12" s="2" customFormat="1" x14ac:dyDescent="0.2">
      <c r="A36" s="2" t="s">
        <v>22</v>
      </c>
      <c r="C36" s="4">
        <f>C35</f>
        <v>-311900</v>
      </c>
      <c r="D36" s="4">
        <f>D35</f>
        <v>-311900</v>
      </c>
      <c r="F36" s="4">
        <v>-245000</v>
      </c>
      <c r="G36" s="4">
        <v>-245000</v>
      </c>
      <c r="J36" s="4">
        <v>-245000</v>
      </c>
      <c r="K36" s="4">
        <v>-245000</v>
      </c>
      <c r="L36" s="4">
        <v>-61250</v>
      </c>
    </row>
    <row r="38" spans="1:12" s="2" customFormat="1" x14ac:dyDescent="0.2">
      <c r="A38" s="2" t="s">
        <v>23</v>
      </c>
      <c r="C38" s="4">
        <f>C32+C36</f>
        <v>-416900</v>
      </c>
      <c r="D38" s="4">
        <f>D32+D36</f>
        <v>-362762</v>
      </c>
      <c r="F38" s="4">
        <f>F32+F36</f>
        <v>-294500</v>
      </c>
      <c r="G38" s="4">
        <f>G32+G36</f>
        <v>-331345</v>
      </c>
      <c r="J38" s="4">
        <f>J32+J36</f>
        <v>-294500</v>
      </c>
      <c r="K38" s="4">
        <f>K32+K36</f>
        <v>-365019</v>
      </c>
      <c r="L38" s="4">
        <f>L32+L36</f>
        <v>-140310</v>
      </c>
    </row>
    <row r="40" spans="1:12" s="2" customFormat="1" x14ac:dyDescent="0.2">
      <c r="A40" s="2" t="s">
        <v>24</v>
      </c>
      <c r="C40" s="4">
        <f>C27+C38</f>
        <v>295200</v>
      </c>
      <c r="D40" s="4">
        <f>D27+D38</f>
        <v>235765</v>
      </c>
      <c r="F40" s="4">
        <f>F27+F38</f>
        <v>315500</v>
      </c>
      <c r="G40" s="4">
        <f>G27+G38</f>
        <v>223004</v>
      </c>
      <c r="J40" s="4">
        <f>J27+J38</f>
        <v>457500</v>
      </c>
      <c r="K40" s="4">
        <f>K27+K38</f>
        <v>442229</v>
      </c>
      <c r="L40" s="4">
        <f>L27+L38</f>
        <v>77209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Pallisgaard</dc:creator>
  <cp:lastModifiedBy>Anders Pallisgaard</cp:lastModifiedBy>
  <cp:lastPrinted>2025-03-06T07:36:15Z</cp:lastPrinted>
  <dcterms:created xsi:type="dcterms:W3CDTF">2024-03-08T10:02:55Z</dcterms:created>
  <dcterms:modified xsi:type="dcterms:W3CDTF">2026-02-10T07:40:05Z</dcterms:modified>
</cp:coreProperties>
</file>